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ate1904="1" defaultThemeVersion="166925"/>
  <mc:AlternateContent xmlns:mc="http://schemas.openxmlformats.org/markup-compatibility/2006">
    <mc:Choice Requires="x15">
      <x15ac:absPath xmlns:x15ac="http://schemas.microsoft.com/office/spreadsheetml/2010/11/ac" url="https://d.docs.live.net/0fa2eab5bab7823b/"/>
    </mc:Choice>
  </mc:AlternateContent>
  <xr:revisionPtr revIDLastSave="24" documentId="8_{D5999F18-6D8A-664A-B898-992DCD245550}" xr6:coauthVersionLast="45" xr6:coauthVersionMax="45" xr10:uidLastSave="{301FA6C9-7E08-1D43-913D-7DDC47FABB4D}"/>
  <bookViews>
    <workbookView xWindow="200" yWindow="460" windowWidth="26480" windowHeight="19140" tabRatio="500" activeTab="3" xr2:uid="{00000000-000D-0000-FFFF-FFFF00000000}"/>
  </bookViews>
  <sheets>
    <sheet name="Instructions" sheetId="4" r:id="rId1"/>
    <sheet name="On Arm" sheetId="1" r:id="rId2"/>
    <sheet name="In Basket" sheetId="2" r:id="rId3"/>
    <sheet name="Totals" sheetId="3"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2" l="1"/>
  <c r="D11" i="2"/>
  <c r="D10" i="2"/>
  <c r="D9" i="2"/>
  <c r="D5" i="2" l="1"/>
  <c r="D16" i="2"/>
  <c r="D17" i="2"/>
  <c r="D18" i="2"/>
  <c r="D19" i="2"/>
  <c r="D22" i="2"/>
  <c r="D23" i="2"/>
  <c r="D24" i="2"/>
  <c r="D25" i="2"/>
  <c r="D26" i="2"/>
  <c r="D27" i="2"/>
  <c r="D28" i="2"/>
  <c r="D29" i="2"/>
  <c r="D33" i="2"/>
  <c r="D34" i="2"/>
  <c r="D35" i="2"/>
  <c r="D36" i="2"/>
  <c r="D37" i="2"/>
  <c r="D38" i="2"/>
  <c r="D39" i="2"/>
  <c r="D40" i="2"/>
  <c r="D41" i="2"/>
  <c r="D44" i="2"/>
  <c r="D45" i="2"/>
  <c r="D46" i="2"/>
  <c r="D47" i="2"/>
  <c r="D16" i="1"/>
  <c r="D4" i="1"/>
  <c r="D5" i="1"/>
  <c r="D6" i="1"/>
  <c r="D7" i="1"/>
  <c r="D8" i="1"/>
  <c r="D9" i="1"/>
  <c r="D10" i="1"/>
  <c r="D11" i="1"/>
  <c r="D12" i="1"/>
  <c r="D13" i="1"/>
  <c r="D14" i="1"/>
  <c r="D15" i="1"/>
  <c r="D18" i="1"/>
  <c r="D20" i="1"/>
  <c r="B4" i="3" s="1"/>
  <c r="D49" i="2" l="1"/>
  <c r="B5" i="3" s="1"/>
  <c r="C42" i="3" s="1"/>
  <c r="C43" i="3" s="1"/>
  <c r="C46" i="3" s="1"/>
  <c r="C32" i="3" l="1"/>
  <c r="C33" i="3" s="1"/>
  <c r="C36" i="3" s="1"/>
  <c r="C21" i="3"/>
  <c r="C22" i="3" s="1"/>
  <c r="C26" i="3" s="1"/>
  <c r="C11" i="3"/>
  <c r="C12" i="3" s="1"/>
  <c r="C14" i="3" s="1"/>
  <c r="C24" i="3" l="1"/>
</calcChain>
</file>

<file path=xl/sharedStrings.xml><?xml version="1.0" encoding="utf-8"?>
<sst xmlns="http://schemas.openxmlformats.org/spreadsheetml/2006/main" count="150" uniqueCount="108">
  <si>
    <t>2:) Type in quantities of equipment that will be on the arm.  Every other cell is a calculation based on that</t>
  </si>
  <si>
    <t>3:) Click "In Basket" tab below</t>
  </si>
  <si>
    <t>4:) Type in quantities of equipment that will be in the basket or attached to the basket.  Every other cell is a calculation based on that</t>
  </si>
  <si>
    <t>5:) Click Totals tab</t>
  </si>
  <si>
    <t>6:) Nothing needs to be entered in this worksheet.  It uses the quantites from the previous worksheets to calculate.</t>
  </si>
  <si>
    <t>Remember that this does not take wind into account.</t>
  </si>
  <si>
    <t>TOTAL UNADJUSTED WEIGHT</t>
  </si>
  <si>
    <t>chain vice</t>
  </si>
  <si>
    <t>ears</t>
  </si>
  <si>
    <t>4x4 frames</t>
  </si>
  <si>
    <t>candlesticks</t>
  </si>
  <si>
    <t>IN BASKET</t>
  </si>
  <si>
    <t>ON ARM</t>
  </si>
  <si>
    <t>snakebite</t>
  </si>
  <si>
    <t>100-&gt;60 splitter</t>
  </si>
  <si>
    <t>50' 60 amp</t>
  </si>
  <si>
    <t>25' 60 amp</t>
  </si>
  <si>
    <t>25' 100amp</t>
  </si>
  <si>
    <t>50' 100amp</t>
  </si>
  <si>
    <t>50' 4 wire banded</t>
  </si>
  <si>
    <t>50' 5 wire banded</t>
  </si>
  <si>
    <t>100' 2/0</t>
  </si>
  <si>
    <t>100' 4/0</t>
  </si>
  <si>
    <t>50' 2/0</t>
  </si>
  <si>
    <t>50' 4/0</t>
  </si>
  <si>
    <t>50' socopex</t>
  </si>
  <si>
    <t>12k / 6k header</t>
  </si>
  <si>
    <t>cable roller</t>
  </si>
  <si>
    <t>HMI</t>
  </si>
  <si>
    <t>TUNGSTEN</t>
  </si>
  <si>
    <t>GRIP</t>
  </si>
  <si>
    <t>5k baby</t>
  </si>
  <si>
    <t>10k baby</t>
  </si>
  <si>
    <t>par can</t>
  </si>
  <si>
    <t>4k fresnel</t>
  </si>
  <si>
    <t>6k par</t>
  </si>
  <si>
    <t>12k par &amp; lens set</t>
  </si>
  <si>
    <t>DISTRO</t>
  </si>
  <si>
    <t>9 light maxi w/ doors</t>
  </si>
  <si>
    <t>12 light dino</t>
  </si>
  <si>
    <t>24 light dino</t>
  </si>
  <si>
    <t>36 light dino</t>
  </si>
  <si>
    <t>snakebite (2 phase)</t>
  </si>
  <si>
    <t>TOTAL</t>
  </si>
  <si>
    <t>On Arm</t>
  </si>
  <si>
    <t>In Basket</t>
  </si>
  <si>
    <t>GENIE</t>
  </si>
  <si>
    <t>S-40</t>
  </si>
  <si>
    <t>S-60</t>
  </si>
  <si>
    <t>S-80</t>
  </si>
  <si>
    <t>Z-45/25J</t>
  </si>
  <si>
    <t>Z-34/22 IC</t>
  </si>
  <si>
    <t>JLG</t>
  </si>
  <si>
    <t>400S</t>
  </si>
  <si>
    <t>600S</t>
  </si>
  <si>
    <t>800S</t>
  </si>
  <si>
    <t>450A</t>
  </si>
  <si>
    <t>600A</t>
  </si>
  <si>
    <t>800A</t>
  </si>
  <si>
    <t>Capacity</t>
  </si>
  <si>
    <t>Remaining</t>
  </si>
  <si>
    <t>Total Weight</t>
  </si>
  <si>
    <t>460SJ</t>
  </si>
  <si>
    <t>660SJ</t>
  </si>
  <si>
    <t>860SJ</t>
  </si>
  <si>
    <t>450AJ</t>
  </si>
  <si>
    <t>600AJ</t>
  </si>
  <si>
    <t>800AJ</t>
  </si>
  <si>
    <t>1200SJP</t>
  </si>
  <si>
    <t>1350SJP</t>
  </si>
  <si>
    <t>Adjusted In Basket (36")</t>
  </si>
  <si>
    <t>QUANTITY</t>
  </si>
  <si>
    <t>TYPE</t>
  </si>
  <si>
    <t>WEIGHT</t>
  </si>
  <si>
    <t>25' stingers</t>
  </si>
  <si>
    <t>100amp gangbox</t>
  </si>
  <si>
    <t>600amp distro box</t>
  </si>
  <si>
    <t>50' 100 amp bates</t>
  </si>
  <si>
    <t>50' banded</t>
  </si>
  <si>
    <t>4 wire 4/0</t>
  </si>
  <si>
    <t>20k</t>
  </si>
  <si>
    <t>INSTRUCTIONS</t>
  </si>
  <si>
    <t>1:) Click "On Arm" tab below</t>
  </si>
  <si>
    <t>MISC</t>
  </si>
  <si>
    <t>S-45</t>
  </si>
  <si>
    <t>S-65</t>
  </si>
  <si>
    <t>S-85</t>
  </si>
  <si>
    <t>S-105</t>
  </si>
  <si>
    <t>S-120</t>
  </si>
  <si>
    <t>S-125</t>
  </si>
  <si>
    <t>w/o person</t>
  </si>
  <si>
    <t>w/ person</t>
  </si>
  <si>
    <t>S-60HC</t>
  </si>
  <si>
    <t>S-100</t>
  </si>
  <si>
    <t>Z-60/34</t>
  </si>
  <si>
    <t xml:space="preserve">7:) There are 4 categories of lifts.  These are the lifts we are allowed to use accoring to the CSATF class we took. </t>
  </si>
  <si>
    <t>8:) The remaining cell will tell you how much more weight you could put on the lift.  This would be your lamp operator and his stuff or another light…</t>
  </si>
  <si>
    <t>NOTE: The formulas that change the weight to adjusted weight came from the data this is in the table in the book provided by the OSHA class.  The table was entered into a graphing program and the most suitable formula was created from that data.  So it is not 100% true to the table but it still pretty accurate. A couple of input weights will be off by 20lbs at most. Since there were three tables in the book for the three categories of lifts, there are three different formulas. Also, the formula is based on 36", so this spreadsheet does not work if the light is beyond the basket.</t>
  </si>
  <si>
    <t>Unrestricted</t>
  </si>
  <si>
    <t>Restricted</t>
  </si>
  <si>
    <t>PLATFORM CAPACITY</t>
  </si>
  <si>
    <t>RESTRICTED</t>
  </si>
  <si>
    <t>MOVEMENT</t>
  </si>
  <si>
    <t>Arrimax 18k</t>
  </si>
  <si>
    <t>LED</t>
  </si>
  <si>
    <t>ARRI S360-C</t>
  </si>
  <si>
    <t>Arri s-60</t>
  </si>
  <si>
    <t>Digital Sputnik Beam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</si>
</sst>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Verdana"/>
    </font>
    <font>
      <b/>
      <sz val="10"/>
      <name val="Verdana"/>
      <family val="2"/>
    </font>
    <font>
      <sz val="10"/>
      <name val="Verdana"/>
      <family val="2"/>
    </font>
    <font>
      <b/>
      <u/>
      <sz val="10"/>
      <name val="Verdana"/>
      <family val="2"/>
    </font>
    <font>
      <b/>
      <sz val="10"/>
      <color indexed="10"/>
      <name val="Verdana"/>
      <family val="2"/>
    </font>
    <font>
      <i/>
      <sz val="10"/>
      <name val="Verdana"/>
      <family val="2"/>
    </font>
    <font>
      <b/>
      <sz val="10"/>
      <color rgb="FFFF0000"/>
      <name val="Verdana"/>
      <family val="2"/>
    </font>
    <font>
      <b/>
      <u/>
      <sz val="14"/>
      <name val="Verdana"/>
      <family val="2"/>
    </font>
  </fonts>
  <fills count="3">
    <fill>
      <patternFill patternType="none"/>
    </fill>
    <fill>
      <patternFill patternType="gray125"/>
    </fill>
    <fill>
      <patternFill patternType="solid">
        <fgColor indexed="8"/>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0" fontId="3" fillId="0" borderId="0" xfId="0" applyFont="1" applyAlignment="1">
      <alignment horizontal="center"/>
    </xf>
    <xf numFmtId="0" fontId="1" fillId="0" borderId="0" xfId="0" applyFont="1" applyAlignment="1">
      <alignment horizontal="right"/>
    </xf>
    <xf numFmtId="0" fontId="1" fillId="0" borderId="0" xfId="0" applyFont="1" applyAlignment="1">
      <alignment horizontal="center"/>
    </xf>
    <xf numFmtId="0" fontId="4" fillId="0" borderId="0" xfId="0" applyFont="1" applyProtection="1">
      <protection locked="0"/>
    </xf>
    <xf numFmtId="0" fontId="0" fillId="0" borderId="0" xfId="0" applyProtection="1"/>
    <xf numFmtId="0" fontId="1" fillId="0" borderId="0" xfId="0" applyFont="1" applyAlignment="1" applyProtection="1">
      <alignment horizontal="left"/>
    </xf>
    <xf numFmtId="0" fontId="1" fillId="0" borderId="0" xfId="0" applyFont="1" applyAlignment="1" applyProtection="1">
      <alignment horizontal="center"/>
    </xf>
    <xf numFmtId="0" fontId="1" fillId="2" borderId="0" xfId="0" applyFont="1" applyFill="1" applyAlignment="1" applyProtection="1">
      <alignment horizontal="center"/>
    </xf>
    <xf numFmtId="0" fontId="0" fillId="2" borderId="0" xfId="0" applyFill="1" applyProtection="1"/>
    <xf numFmtId="0" fontId="1" fillId="0" borderId="0" xfId="0" applyFont="1" applyProtection="1"/>
    <xf numFmtId="0" fontId="2" fillId="0" borderId="0" xfId="0" applyFont="1" applyProtection="1"/>
    <xf numFmtId="0" fontId="0" fillId="0" borderId="7" xfId="0" applyBorder="1" applyProtection="1"/>
    <xf numFmtId="0" fontId="0" fillId="0" borderId="0" xfId="0" applyBorder="1" applyProtection="1"/>
    <xf numFmtId="0" fontId="0" fillId="0" borderId="8" xfId="0" applyBorder="1" applyProtection="1"/>
    <xf numFmtId="0" fontId="3" fillId="0" borderId="0" xfId="0" applyFont="1" applyBorder="1" applyProtection="1"/>
    <xf numFmtId="0" fontId="3" fillId="0" borderId="8" xfId="0" applyFont="1" applyBorder="1" applyProtection="1"/>
    <xf numFmtId="0" fontId="5" fillId="0" borderId="7" xfId="0" applyFont="1" applyBorder="1" applyAlignment="1" applyProtection="1">
      <alignment horizontal="right"/>
    </xf>
    <xf numFmtId="0" fontId="1" fillId="0" borderId="0" xfId="0" applyFont="1" applyBorder="1" applyProtection="1"/>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0" fillId="0" borderId="5" xfId="0" applyBorder="1" applyProtection="1"/>
    <xf numFmtId="0" fontId="0" fillId="0" borderId="6" xfId="0" applyBorder="1" applyProtection="1"/>
    <xf numFmtId="0" fontId="6" fillId="0" borderId="0" xfId="0" applyFont="1" applyBorder="1" applyProtection="1">
      <protection locked="0"/>
    </xf>
    <xf numFmtId="0" fontId="1" fillId="0" borderId="0" xfId="0" applyFont="1" applyAlignment="1">
      <alignment horizontal="center"/>
    </xf>
    <xf numFmtId="0" fontId="1" fillId="0" borderId="0" xfId="0" applyFont="1" applyAlignment="1">
      <alignment horizontal="center"/>
    </xf>
    <xf numFmtId="0" fontId="0" fillId="0" borderId="0" xfId="0" applyAlignment="1">
      <alignment horizontal="left" wrapText="1"/>
    </xf>
    <xf numFmtId="0" fontId="1" fillId="0" borderId="0" xfId="0" applyFont="1" applyAlignment="1" applyProtection="1">
      <alignment horizontal="center"/>
    </xf>
    <xf numFmtId="0" fontId="7" fillId="0" borderId="1" xfId="0" applyFont="1" applyBorder="1" applyAlignment="1" applyProtection="1">
      <alignment horizontal="center"/>
    </xf>
    <xf numFmtId="0" fontId="7" fillId="0" borderId="2" xfId="0" applyFont="1" applyBorder="1" applyAlignment="1" applyProtection="1">
      <alignment horizontal="center"/>
    </xf>
    <xf numFmtId="0" fontId="7" fillId="0" borderId="3" xfId="0" applyFont="1" applyBorder="1" applyAlignment="1" applyProtection="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zoomScaleNormal="100" workbookViewId="0">
      <selection activeCell="A14" sqref="A14"/>
    </sheetView>
  </sheetViews>
  <sheetFormatPr baseColWidth="10" defaultColWidth="8.83203125" defaultRowHeight="13" x14ac:dyDescent="0.15"/>
  <cols>
    <col min="1" max="256" width="11" customWidth="1"/>
  </cols>
  <sheetData>
    <row r="1" spans="1:6" x14ac:dyDescent="0.15">
      <c r="A1" s="27" t="s">
        <v>81</v>
      </c>
      <c r="B1" s="27"/>
      <c r="C1" s="27"/>
      <c r="D1" s="27"/>
      <c r="E1" s="27"/>
      <c r="F1" s="27"/>
    </row>
    <row r="3" spans="1:6" x14ac:dyDescent="0.15">
      <c r="A3" s="28" t="s">
        <v>82</v>
      </c>
      <c r="B3" s="28"/>
      <c r="C3" s="28"/>
      <c r="D3" s="28"/>
      <c r="E3" s="28"/>
      <c r="F3" s="28"/>
    </row>
    <row r="4" spans="1:6" ht="40" customHeight="1" x14ac:dyDescent="0.15">
      <c r="A4" s="28" t="s">
        <v>0</v>
      </c>
      <c r="B4" s="28"/>
      <c r="C4" s="28"/>
      <c r="D4" s="28"/>
      <c r="E4" s="28"/>
      <c r="F4" s="28"/>
    </row>
    <row r="5" spans="1:6" ht="23" customHeight="1" x14ac:dyDescent="0.15">
      <c r="A5" s="28" t="s">
        <v>1</v>
      </c>
      <c r="B5" s="28"/>
      <c r="C5" s="28"/>
      <c r="D5" s="28"/>
      <c r="E5" s="28"/>
      <c r="F5" s="28"/>
    </row>
    <row r="6" spans="1:6" ht="25" customHeight="1" x14ac:dyDescent="0.15">
      <c r="A6" s="28" t="s">
        <v>2</v>
      </c>
      <c r="B6" s="28"/>
      <c r="C6" s="28"/>
      <c r="D6" s="28"/>
      <c r="E6" s="28"/>
      <c r="F6" s="28"/>
    </row>
    <row r="7" spans="1:6" ht="23" customHeight="1" x14ac:dyDescent="0.15">
      <c r="A7" s="28" t="s">
        <v>3</v>
      </c>
      <c r="B7" s="28"/>
      <c r="C7" s="28"/>
      <c r="D7" s="28"/>
      <c r="E7" s="28"/>
      <c r="F7" s="28"/>
    </row>
    <row r="8" spans="1:6" ht="34" customHeight="1" x14ac:dyDescent="0.15">
      <c r="A8" s="28" t="s">
        <v>4</v>
      </c>
      <c r="B8" s="28"/>
      <c r="C8" s="28"/>
      <c r="D8" s="28"/>
      <c r="E8" s="28"/>
      <c r="F8" s="28"/>
    </row>
    <row r="9" spans="1:6" ht="39" customHeight="1" x14ac:dyDescent="0.15">
      <c r="A9" s="28" t="s">
        <v>95</v>
      </c>
      <c r="B9" s="28"/>
      <c r="C9" s="28"/>
      <c r="D9" s="28"/>
      <c r="E9" s="28"/>
      <c r="F9" s="28"/>
    </row>
    <row r="10" spans="1:6" ht="65" customHeight="1" x14ac:dyDescent="0.15">
      <c r="A10" s="28" t="s">
        <v>96</v>
      </c>
      <c r="B10" s="28"/>
      <c r="C10" s="28"/>
      <c r="D10" s="28"/>
      <c r="E10" s="28"/>
      <c r="F10" s="28"/>
    </row>
    <row r="12" spans="1:6" ht="106" customHeight="1" x14ac:dyDescent="0.15">
      <c r="A12" s="28" t="s">
        <v>97</v>
      </c>
      <c r="B12" s="28"/>
      <c r="C12" s="28"/>
      <c r="D12" s="28"/>
      <c r="E12" s="28"/>
      <c r="F12" s="28"/>
    </row>
    <row r="14" spans="1:6" x14ac:dyDescent="0.15">
      <c r="A14" t="s">
        <v>5</v>
      </c>
    </row>
  </sheetData>
  <sheetProtection sheet="1" objects="1" scenarios="1" selectLockedCells="1" selectUnlockedCells="1"/>
  <mergeCells count="10">
    <mergeCell ref="A1:F1"/>
    <mergeCell ref="A4:F4"/>
    <mergeCell ref="A3:F3"/>
    <mergeCell ref="A5:F5"/>
    <mergeCell ref="A12:F12"/>
    <mergeCell ref="A6:F6"/>
    <mergeCell ref="A7:F7"/>
    <mergeCell ref="A9:F9"/>
    <mergeCell ref="A10:F10"/>
    <mergeCell ref="A8:F8"/>
  </mergeCells>
  <pageMargins left="0.75" right="0.75" top="1" bottom="1" header="0.5" footer="0.5"/>
  <pageSetup paperSize="0"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zoomScaleNormal="100" workbookViewId="0">
      <selection activeCell="A18" sqref="A18"/>
    </sheetView>
  </sheetViews>
  <sheetFormatPr baseColWidth="10" defaultColWidth="8.83203125" defaultRowHeight="13" x14ac:dyDescent="0.15"/>
  <cols>
    <col min="1" max="1" width="11" customWidth="1"/>
    <col min="2" max="2" width="15.1640625" customWidth="1"/>
    <col min="3" max="256" width="11" customWidth="1"/>
  </cols>
  <sheetData>
    <row r="1" spans="1:6" x14ac:dyDescent="0.15">
      <c r="A1" s="27" t="s">
        <v>12</v>
      </c>
      <c r="B1" s="27"/>
      <c r="C1" s="27"/>
      <c r="D1" s="27"/>
      <c r="E1" s="27"/>
      <c r="F1" s="27"/>
    </row>
    <row r="2" spans="1:6" x14ac:dyDescent="0.15">
      <c r="A2" s="5"/>
      <c r="B2" s="5"/>
      <c r="C2" s="5"/>
      <c r="D2" s="5"/>
      <c r="E2" s="5"/>
      <c r="F2" s="5"/>
    </row>
    <row r="3" spans="1:6" x14ac:dyDescent="0.15">
      <c r="A3" s="3" t="s">
        <v>71</v>
      </c>
      <c r="B3" s="3" t="s">
        <v>72</v>
      </c>
      <c r="C3" s="3" t="s">
        <v>73</v>
      </c>
      <c r="D3" s="3" t="s">
        <v>43</v>
      </c>
      <c r="E3" s="5"/>
      <c r="F3" s="5"/>
    </row>
    <row r="4" spans="1:6" x14ac:dyDescent="0.15">
      <c r="A4" s="6">
        <v>0</v>
      </c>
      <c r="B4" t="s">
        <v>16</v>
      </c>
      <c r="C4">
        <v>60</v>
      </c>
      <c r="D4">
        <f>A4*C4</f>
        <v>0</v>
      </c>
    </row>
    <row r="5" spans="1:6" x14ac:dyDescent="0.15">
      <c r="A5" s="6">
        <v>0</v>
      </c>
      <c r="B5" t="s">
        <v>15</v>
      </c>
      <c r="C5">
        <v>35</v>
      </c>
      <c r="D5">
        <f t="shared" ref="D5:D18" si="0">A5*C5</f>
        <v>0</v>
      </c>
    </row>
    <row r="6" spans="1:6" x14ac:dyDescent="0.15">
      <c r="A6" s="6">
        <v>0</v>
      </c>
      <c r="B6" t="s">
        <v>17</v>
      </c>
      <c r="C6">
        <v>18</v>
      </c>
      <c r="D6">
        <f t="shared" si="0"/>
        <v>0</v>
      </c>
    </row>
    <row r="7" spans="1:6" x14ac:dyDescent="0.15">
      <c r="A7" s="6">
        <v>0</v>
      </c>
      <c r="B7" t="s">
        <v>18</v>
      </c>
      <c r="C7" s="2">
        <v>30</v>
      </c>
      <c r="D7">
        <f t="shared" si="0"/>
        <v>0</v>
      </c>
    </row>
    <row r="8" spans="1:6" x14ac:dyDescent="0.15">
      <c r="A8" s="6">
        <v>0</v>
      </c>
      <c r="B8" t="s">
        <v>19</v>
      </c>
      <c r="C8" s="2">
        <v>60</v>
      </c>
      <c r="D8">
        <f t="shared" si="0"/>
        <v>0</v>
      </c>
    </row>
    <row r="9" spans="1:6" x14ac:dyDescent="0.15">
      <c r="A9" s="6">
        <v>0</v>
      </c>
      <c r="B9" t="s">
        <v>20</v>
      </c>
      <c r="C9">
        <v>75</v>
      </c>
      <c r="D9">
        <f t="shared" si="0"/>
        <v>0</v>
      </c>
    </row>
    <row r="10" spans="1:6" x14ac:dyDescent="0.15">
      <c r="A10" s="6">
        <v>0</v>
      </c>
      <c r="B10" t="s">
        <v>23</v>
      </c>
      <c r="C10">
        <v>40</v>
      </c>
      <c r="D10">
        <f t="shared" si="0"/>
        <v>0</v>
      </c>
    </row>
    <row r="11" spans="1:6" x14ac:dyDescent="0.15">
      <c r="A11" s="6">
        <v>0</v>
      </c>
      <c r="B11" t="s">
        <v>21</v>
      </c>
      <c r="C11">
        <v>70</v>
      </c>
      <c r="D11">
        <f t="shared" si="0"/>
        <v>0</v>
      </c>
    </row>
    <row r="12" spans="1:6" x14ac:dyDescent="0.15">
      <c r="A12" s="6">
        <v>0</v>
      </c>
      <c r="B12" t="s">
        <v>24</v>
      </c>
      <c r="C12">
        <v>50</v>
      </c>
      <c r="D12">
        <f t="shared" si="0"/>
        <v>0</v>
      </c>
    </row>
    <row r="13" spans="1:6" x14ac:dyDescent="0.15">
      <c r="A13" s="6">
        <v>0</v>
      </c>
      <c r="B13" t="s">
        <v>22</v>
      </c>
      <c r="C13">
        <v>90</v>
      </c>
      <c r="D13">
        <f t="shared" si="0"/>
        <v>0</v>
      </c>
    </row>
    <row r="14" spans="1:6" x14ac:dyDescent="0.15">
      <c r="A14" s="6">
        <v>0</v>
      </c>
      <c r="B14" t="s">
        <v>25</v>
      </c>
      <c r="C14">
        <v>30</v>
      </c>
      <c r="D14">
        <f t="shared" si="0"/>
        <v>0</v>
      </c>
    </row>
    <row r="15" spans="1:6" x14ac:dyDescent="0.15">
      <c r="A15" s="6">
        <v>0</v>
      </c>
      <c r="B15" t="s">
        <v>26</v>
      </c>
      <c r="C15">
        <v>35</v>
      </c>
      <c r="D15">
        <f t="shared" si="0"/>
        <v>0</v>
      </c>
    </row>
    <row r="16" spans="1:6" x14ac:dyDescent="0.15">
      <c r="A16" s="6">
        <v>0</v>
      </c>
      <c r="B16" t="s">
        <v>83</v>
      </c>
      <c r="C16" s="6">
        <v>0</v>
      </c>
      <c r="D16">
        <f t="shared" si="0"/>
        <v>0</v>
      </c>
    </row>
    <row r="17" spans="1:4" x14ac:dyDescent="0.15">
      <c r="A17" s="6"/>
    </row>
    <row r="18" spans="1:4" x14ac:dyDescent="0.15">
      <c r="A18" s="6">
        <v>0</v>
      </c>
      <c r="B18" t="s">
        <v>27</v>
      </c>
      <c r="C18">
        <v>25</v>
      </c>
      <c r="D18">
        <f t="shared" si="0"/>
        <v>0</v>
      </c>
    </row>
    <row r="20" spans="1:4" x14ac:dyDescent="0.15">
      <c r="C20" s="1" t="s">
        <v>43</v>
      </c>
      <c r="D20" s="1">
        <f>SUM(D4:D18)</f>
        <v>0</v>
      </c>
    </row>
  </sheetData>
  <sheetProtection sheet="1" objects="1" scenarios="1"/>
  <mergeCells count="1">
    <mergeCell ref="A1:F1"/>
  </mergeCells>
  <pageMargins left="0.75" right="0.75" top="1" bottom="1" header="0.5" footer="0.5"/>
  <pageSetup paperSize="0"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9"/>
  <sheetViews>
    <sheetView topLeftCell="A7" zoomScaleNormal="100" workbookViewId="0">
      <selection activeCell="A48" sqref="A48"/>
    </sheetView>
  </sheetViews>
  <sheetFormatPr baseColWidth="10" defaultColWidth="8.83203125" defaultRowHeight="13" x14ac:dyDescent="0.15"/>
  <cols>
    <col min="1" max="1" width="11" customWidth="1"/>
    <col min="2" max="2" width="19.1640625" customWidth="1"/>
    <col min="3" max="256" width="11" customWidth="1"/>
  </cols>
  <sheetData>
    <row r="1" spans="1:6" x14ac:dyDescent="0.15">
      <c r="A1" s="27" t="s">
        <v>11</v>
      </c>
      <c r="B1" s="27"/>
      <c r="C1" s="27"/>
      <c r="D1" s="27"/>
      <c r="E1" s="27"/>
      <c r="F1" s="27"/>
    </row>
    <row r="2" spans="1:6" x14ac:dyDescent="0.15">
      <c r="A2" s="5"/>
      <c r="B2" s="5"/>
      <c r="C2" s="5"/>
      <c r="D2" s="5"/>
      <c r="E2" s="5"/>
      <c r="F2" s="5"/>
    </row>
    <row r="3" spans="1:6" x14ac:dyDescent="0.15">
      <c r="A3" s="3" t="s">
        <v>71</v>
      </c>
      <c r="B3" s="3" t="s">
        <v>72</v>
      </c>
      <c r="C3" s="3" t="s">
        <v>73</v>
      </c>
      <c r="D3" s="3" t="s">
        <v>43</v>
      </c>
      <c r="E3" s="5"/>
      <c r="F3" s="5"/>
    </row>
    <row r="4" spans="1:6" x14ac:dyDescent="0.15">
      <c r="A4" s="3"/>
      <c r="B4" s="3"/>
      <c r="C4" s="3"/>
      <c r="D4" s="3"/>
      <c r="E4" s="5"/>
      <c r="F4" s="5"/>
    </row>
    <row r="5" spans="1:6" x14ac:dyDescent="0.15">
      <c r="A5" s="6">
        <v>0</v>
      </c>
      <c r="B5" t="s">
        <v>83</v>
      </c>
      <c r="C5" s="6">
        <v>0</v>
      </c>
      <c r="D5">
        <f t="shared" ref="D5" si="0">C5*A5</f>
        <v>0</v>
      </c>
      <c r="E5" s="5"/>
      <c r="F5" s="5"/>
    </row>
    <row r="6" spans="1:6" x14ac:dyDescent="0.15">
      <c r="A6" s="3"/>
      <c r="B6" s="3"/>
      <c r="C6" s="3"/>
      <c r="D6" s="3"/>
      <c r="E6" s="5"/>
      <c r="F6" s="5"/>
    </row>
    <row r="7" spans="1:6" x14ac:dyDescent="0.15">
      <c r="A7" s="27" t="s">
        <v>104</v>
      </c>
      <c r="B7" s="27"/>
      <c r="C7" s="27"/>
      <c r="D7" s="26"/>
      <c r="E7" s="5"/>
      <c r="F7" s="5"/>
    </row>
    <row r="9" spans="1:6" x14ac:dyDescent="0.15">
      <c r="A9" s="6">
        <v>0</v>
      </c>
      <c r="B9" t="s">
        <v>105</v>
      </c>
      <c r="C9">
        <v>91</v>
      </c>
      <c r="D9">
        <f>C9*A9</f>
        <v>0</v>
      </c>
    </row>
    <row r="10" spans="1:6" x14ac:dyDescent="0.15">
      <c r="A10" s="6">
        <v>0</v>
      </c>
      <c r="B10" t="s">
        <v>106</v>
      </c>
      <c r="C10">
        <v>26</v>
      </c>
      <c r="D10">
        <f t="shared" ref="D10:D12" si="1">C10*A10</f>
        <v>0</v>
      </c>
    </row>
    <row r="11" spans="1:6" x14ac:dyDescent="0.15">
      <c r="A11" s="6">
        <v>0</v>
      </c>
      <c r="B11" t="s">
        <v>107</v>
      </c>
      <c r="C11">
        <v>150</v>
      </c>
      <c r="D11">
        <f t="shared" si="1"/>
        <v>0</v>
      </c>
    </row>
    <row r="12" spans="1:6" x14ac:dyDescent="0.15">
      <c r="A12" s="6">
        <v>0</v>
      </c>
      <c r="B12" t="s">
        <v>103</v>
      </c>
      <c r="C12">
        <v>144</v>
      </c>
      <c r="D12">
        <f t="shared" si="1"/>
        <v>0</v>
      </c>
    </row>
    <row r="13" spans="1:6" x14ac:dyDescent="0.15">
      <c r="A13" s="6"/>
    </row>
    <row r="14" spans="1:6" x14ac:dyDescent="0.15">
      <c r="A14" s="27" t="s">
        <v>28</v>
      </c>
      <c r="B14" s="27"/>
      <c r="C14" s="27"/>
      <c r="D14" s="5"/>
    </row>
    <row r="15" spans="1:6" x14ac:dyDescent="0.15"/>
    <row r="16" spans="1:6" x14ac:dyDescent="0.15">
      <c r="A16" s="6">
        <v>0</v>
      </c>
      <c r="B16" t="s">
        <v>34</v>
      </c>
      <c r="C16">
        <v>56</v>
      </c>
      <c r="D16">
        <f>C16*A16</f>
        <v>0</v>
      </c>
    </row>
    <row r="17" spans="1:4" x14ac:dyDescent="0.15">
      <c r="A17" s="6">
        <v>0</v>
      </c>
      <c r="B17" t="s">
        <v>35</v>
      </c>
      <c r="C17">
        <v>100</v>
      </c>
      <c r="D17">
        <f t="shared" ref="D17:D46" si="2">C17*A17</f>
        <v>0</v>
      </c>
    </row>
    <row r="18" spans="1:4" x14ac:dyDescent="0.15">
      <c r="A18" s="6">
        <v>0</v>
      </c>
      <c r="B18" t="s">
        <v>36</v>
      </c>
      <c r="C18">
        <v>125</v>
      </c>
      <c r="D18">
        <f t="shared" si="2"/>
        <v>0</v>
      </c>
    </row>
    <row r="19" spans="1:4" x14ac:dyDescent="0.15">
      <c r="A19" s="6">
        <v>0</v>
      </c>
      <c r="B19" t="s">
        <v>103</v>
      </c>
      <c r="C19">
        <v>144</v>
      </c>
      <c r="D19">
        <f t="shared" si="2"/>
        <v>0</v>
      </c>
    </row>
    <row r="20" spans="1:4" x14ac:dyDescent="0.15"/>
    <row r="21" spans="1:4" x14ac:dyDescent="0.15">
      <c r="A21" s="27" t="s">
        <v>29</v>
      </c>
      <c r="B21" s="27"/>
      <c r="C21" s="27"/>
    </row>
    <row r="22" spans="1:4" x14ac:dyDescent="0.15">
      <c r="A22" s="6">
        <v>0</v>
      </c>
      <c r="B22" t="s">
        <v>33</v>
      </c>
      <c r="C22">
        <v>7</v>
      </c>
      <c r="D22">
        <f t="shared" si="2"/>
        <v>0</v>
      </c>
    </row>
    <row r="23" spans="1:4" x14ac:dyDescent="0.15">
      <c r="A23" s="6">
        <v>0</v>
      </c>
      <c r="B23" t="s">
        <v>31</v>
      </c>
      <c r="C23">
        <v>34</v>
      </c>
      <c r="D23">
        <f t="shared" si="2"/>
        <v>0</v>
      </c>
    </row>
    <row r="24" spans="1:4" x14ac:dyDescent="0.15">
      <c r="A24" s="6">
        <v>0</v>
      </c>
      <c r="B24" t="s">
        <v>32</v>
      </c>
      <c r="C24">
        <v>53</v>
      </c>
      <c r="D24">
        <f t="shared" si="2"/>
        <v>0</v>
      </c>
    </row>
    <row r="25" spans="1:4" x14ac:dyDescent="0.15">
      <c r="A25" s="6">
        <v>0</v>
      </c>
      <c r="B25" t="s">
        <v>80</v>
      </c>
      <c r="C25">
        <v>98</v>
      </c>
      <c r="D25">
        <f t="shared" si="2"/>
        <v>0</v>
      </c>
    </row>
    <row r="26" spans="1:4" x14ac:dyDescent="0.15">
      <c r="A26" s="6">
        <v>0</v>
      </c>
      <c r="B26" t="s">
        <v>38</v>
      </c>
      <c r="C26">
        <v>100</v>
      </c>
      <c r="D26">
        <f t="shared" si="2"/>
        <v>0</v>
      </c>
    </row>
    <row r="27" spans="1:4" x14ac:dyDescent="0.15">
      <c r="A27" s="6">
        <v>0</v>
      </c>
      <c r="B27" t="s">
        <v>39</v>
      </c>
      <c r="C27">
        <v>125</v>
      </c>
      <c r="D27">
        <f t="shared" si="2"/>
        <v>0</v>
      </c>
    </row>
    <row r="28" spans="1:4" x14ac:dyDescent="0.15">
      <c r="A28" s="6">
        <v>0</v>
      </c>
      <c r="B28" t="s">
        <v>40</v>
      </c>
      <c r="C28">
        <v>175</v>
      </c>
      <c r="D28">
        <f t="shared" si="2"/>
        <v>0</v>
      </c>
    </row>
    <row r="29" spans="1:4" x14ac:dyDescent="0.15">
      <c r="A29" s="6">
        <v>0</v>
      </c>
      <c r="B29" t="s">
        <v>41</v>
      </c>
      <c r="C29">
        <v>250</v>
      </c>
      <c r="D29">
        <f t="shared" si="2"/>
        <v>0</v>
      </c>
    </row>
    <row r="30" spans="1:4" x14ac:dyDescent="0.15"/>
    <row r="31" spans="1:4" x14ac:dyDescent="0.15"/>
    <row r="32" spans="1:4" x14ac:dyDescent="0.15">
      <c r="A32" s="27" t="s">
        <v>37</v>
      </c>
      <c r="B32" s="27"/>
      <c r="C32" s="27"/>
    </row>
    <row r="33" spans="1:4" x14ac:dyDescent="0.15">
      <c r="A33" s="6">
        <v>0</v>
      </c>
      <c r="B33" t="s">
        <v>14</v>
      </c>
      <c r="C33">
        <v>5</v>
      </c>
      <c r="D33">
        <f t="shared" si="2"/>
        <v>0</v>
      </c>
    </row>
    <row r="34" spans="1:4" x14ac:dyDescent="0.15">
      <c r="A34" s="6">
        <v>0</v>
      </c>
      <c r="B34" t="s">
        <v>13</v>
      </c>
      <c r="C34">
        <v>5</v>
      </c>
      <c r="D34">
        <f t="shared" si="2"/>
        <v>0</v>
      </c>
    </row>
    <row r="35" spans="1:4" x14ac:dyDescent="0.15">
      <c r="A35" s="6">
        <v>0</v>
      </c>
      <c r="B35" t="s">
        <v>42</v>
      </c>
      <c r="C35">
        <v>10</v>
      </c>
      <c r="D35">
        <f t="shared" si="2"/>
        <v>0</v>
      </c>
    </row>
    <row r="36" spans="1:4" x14ac:dyDescent="0.15">
      <c r="A36" s="6">
        <v>0</v>
      </c>
      <c r="B36" t="s">
        <v>74</v>
      </c>
      <c r="C36">
        <v>5</v>
      </c>
      <c r="D36">
        <f t="shared" si="2"/>
        <v>0</v>
      </c>
    </row>
    <row r="37" spans="1:4" x14ac:dyDescent="0.15">
      <c r="A37" s="6">
        <v>0</v>
      </c>
      <c r="B37" t="s">
        <v>75</v>
      </c>
      <c r="C37">
        <v>10</v>
      </c>
      <c r="D37">
        <f t="shared" si="2"/>
        <v>0</v>
      </c>
    </row>
    <row r="38" spans="1:4" x14ac:dyDescent="0.15">
      <c r="A38" s="6">
        <v>0</v>
      </c>
      <c r="B38" t="s">
        <v>76</v>
      </c>
      <c r="C38">
        <v>40</v>
      </c>
      <c r="D38">
        <f t="shared" si="2"/>
        <v>0</v>
      </c>
    </row>
    <row r="39" spans="1:4" x14ac:dyDescent="0.15">
      <c r="A39" s="6">
        <v>0</v>
      </c>
      <c r="B39" t="s">
        <v>78</v>
      </c>
      <c r="C39">
        <v>75</v>
      </c>
      <c r="D39">
        <f t="shared" si="2"/>
        <v>0</v>
      </c>
    </row>
    <row r="40" spans="1:4" x14ac:dyDescent="0.15">
      <c r="A40" s="6">
        <v>0</v>
      </c>
      <c r="B40" t="s">
        <v>77</v>
      </c>
      <c r="C40">
        <v>30</v>
      </c>
      <c r="D40">
        <f t="shared" si="2"/>
        <v>0</v>
      </c>
    </row>
    <row r="41" spans="1:4" x14ac:dyDescent="0.15">
      <c r="A41" s="6">
        <v>0</v>
      </c>
      <c r="B41" t="s">
        <v>79</v>
      </c>
      <c r="C41">
        <v>4</v>
      </c>
      <c r="D41">
        <f t="shared" si="2"/>
        <v>0</v>
      </c>
    </row>
    <row r="43" spans="1:4" x14ac:dyDescent="0.15">
      <c r="A43" s="27" t="s">
        <v>30</v>
      </c>
      <c r="B43" s="27"/>
      <c r="C43" s="27"/>
    </row>
    <row r="44" spans="1:4" x14ac:dyDescent="0.15">
      <c r="A44" s="6">
        <v>0</v>
      </c>
      <c r="B44" t="s">
        <v>7</v>
      </c>
      <c r="C44">
        <v>2</v>
      </c>
      <c r="D44">
        <f t="shared" si="2"/>
        <v>0</v>
      </c>
    </row>
    <row r="45" spans="1:4" x14ac:dyDescent="0.15">
      <c r="A45" s="6">
        <v>0</v>
      </c>
      <c r="B45" t="s">
        <v>8</v>
      </c>
      <c r="C45">
        <v>2</v>
      </c>
      <c r="D45">
        <f t="shared" si="2"/>
        <v>0</v>
      </c>
    </row>
    <row r="46" spans="1:4" x14ac:dyDescent="0.15">
      <c r="A46" s="6">
        <v>0</v>
      </c>
      <c r="B46" t="s">
        <v>9</v>
      </c>
      <c r="C46">
        <v>3</v>
      </c>
      <c r="D46">
        <f t="shared" si="2"/>
        <v>0</v>
      </c>
    </row>
    <row r="47" spans="1:4" x14ac:dyDescent="0.15">
      <c r="A47" s="6">
        <v>0</v>
      </c>
      <c r="B47" t="s">
        <v>10</v>
      </c>
      <c r="C47">
        <v>10</v>
      </c>
      <c r="D47">
        <f>C47*A47</f>
        <v>0</v>
      </c>
    </row>
    <row r="49" spans="3:4" x14ac:dyDescent="0.15">
      <c r="C49" s="4" t="s">
        <v>6</v>
      </c>
      <c r="D49" s="1">
        <f>SUM(D5:D47)</f>
        <v>0</v>
      </c>
    </row>
  </sheetData>
  <mergeCells count="6">
    <mergeCell ref="A43:C43"/>
    <mergeCell ref="A1:F1"/>
    <mergeCell ref="A14:C14"/>
    <mergeCell ref="A21:C21"/>
    <mergeCell ref="A32:C32"/>
    <mergeCell ref="A7:C7"/>
  </mergeCells>
  <pageMargins left="0.75" right="0.75" top="1" bottom="1" header="0.5" footer="0.5"/>
  <pageSetup paperSize="0"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tabSelected="1" zoomScaleNormal="100" workbookViewId="0">
      <selection activeCell="C36" sqref="C36"/>
    </sheetView>
  </sheetViews>
  <sheetFormatPr baseColWidth="10" defaultColWidth="8.83203125" defaultRowHeight="13" x14ac:dyDescent="0.15"/>
  <cols>
    <col min="1" max="7" width="11" style="7" customWidth="1"/>
    <col min="8" max="8" width="13.5" style="7" customWidth="1"/>
    <col min="9" max="9" width="12" style="7" customWidth="1"/>
    <col min="10" max="256" width="11" style="7" customWidth="1"/>
    <col min="257" max="16384" width="8.83203125" style="7"/>
  </cols>
  <sheetData>
    <row r="1" spans="1:6" x14ac:dyDescent="0.15">
      <c r="A1" s="29" t="s">
        <v>43</v>
      </c>
      <c r="B1" s="29"/>
      <c r="C1" s="29"/>
      <c r="D1" s="29"/>
      <c r="E1" s="29"/>
      <c r="F1" s="29"/>
    </row>
    <row r="2" spans="1:6" x14ac:dyDescent="0.15">
      <c r="A2" s="8"/>
      <c r="B2" s="9"/>
      <c r="C2" s="9"/>
      <c r="D2" s="9"/>
      <c r="E2" s="9"/>
      <c r="F2" s="9"/>
    </row>
    <row r="4" spans="1:6" x14ac:dyDescent="0.15">
      <c r="A4" s="7" t="s">
        <v>44</v>
      </c>
      <c r="B4" s="7">
        <f>'On Arm'!D20</f>
        <v>0</v>
      </c>
    </row>
    <row r="5" spans="1:6" x14ac:dyDescent="0.15">
      <c r="A5" s="7" t="s">
        <v>45</v>
      </c>
      <c r="B5" s="7">
        <f>'In Basket'!D49</f>
        <v>0</v>
      </c>
    </row>
    <row r="7" spans="1:6" x14ac:dyDescent="0.15">
      <c r="A7" s="10"/>
      <c r="B7" s="10"/>
      <c r="C7" s="10"/>
      <c r="D7" s="11"/>
      <c r="E7" s="11"/>
      <c r="F7" s="11"/>
    </row>
    <row r="8" spans="1:6" x14ac:dyDescent="0.15">
      <c r="A8" s="12" t="s">
        <v>46</v>
      </c>
      <c r="B8" s="7" t="s">
        <v>84</v>
      </c>
      <c r="C8" s="7" t="s">
        <v>85</v>
      </c>
      <c r="D8" s="7" t="s">
        <v>86</v>
      </c>
      <c r="E8" s="7" t="s">
        <v>87</v>
      </c>
      <c r="F8" s="7" t="s">
        <v>88</v>
      </c>
    </row>
    <row r="9" spans="1:6" x14ac:dyDescent="0.15">
      <c r="B9" s="7" t="s">
        <v>89</v>
      </c>
    </row>
    <row r="11" spans="1:6" x14ac:dyDescent="0.15">
      <c r="A11" s="7" t="s">
        <v>70</v>
      </c>
      <c r="C11" s="13">
        <f>B5*1.37</f>
        <v>0</v>
      </c>
    </row>
    <row r="12" spans="1:6" x14ac:dyDescent="0.15">
      <c r="A12" s="7" t="s">
        <v>61</v>
      </c>
      <c r="C12" s="13">
        <f>C11+B4</f>
        <v>0</v>
      </c>
    </row>
    <row r="13" spans="1:6" x14ac:dyDescent="0.15">
      <c r="A13" s="7" t="s">
        <v>59</v>
      </c>
      <c r="C13" s="7">
        <v>500</v>
      </c>
    </row>
    <row r="14" spans="1:6" x14ac:dyDescent="0.15">
      <c r="A14" s="7" t="s">
        <v>60</v>
      </c>
      <c r="C14" s="12">
        <f>C13-C12</f>
        <v>500</v>
      </c>
    </row>
    <row r="16" spans="1:6" x14ac:dyDescent="0.15">
      <c r="A16" s="29"/>
      <c r="B16" s="29"/>
      <c r="C16" s="29"/>
    </row>
    <row r="17" spans="1:9" x14ac:dyDescent="0.15">
      <c r="A17" s="10"/>
      <c r="B17" s="10"/>
      <c r="C17" s="10"/>
      <c r="D17" s="11"/>
      <c r="E17" s="11"/>
      <c r="F17" s="11"/>
    </row>
    <row r="18" spans="1:9" x14ac:dyDescent="0.15">
      <c r="A18" s="12" t="s">
        <v>46</v>
      </c>
      <c r="B18" s="7" t="s">
        <v>47</v>
      </c>
      <c r="C18" s="7" t="s">
        <v>48</v>
      </c>
      <c r="D18" s="7" t="s">
        <v>92</v>
      </c>
      <c r="E18" s="7" t="s">
        <v>49</v>
      </c>
      <c r="F18" s="7" t="s">
        <v>93</v>
      </c>
    </row>
    <row r="19" spans="1:9" x14ac:dyDescent="0.15">
      <c r="B19" s="7" t="s">
        <v>51</v>
      </c>
      <c r="C19" s="7" t="s">
        <v>50</v>
      </c>
      <c r="D19" s="7" t="s">
        <v>94</v>
      </c>
    </row>
    <row r="21" spans="1:9" x14ac:dyDescent="0.15">
      <c r="A21" s="7" t="s">
        <v>70</v>
      </c>
      <c r="C21" s="13">
        <f>B5*1.37</f>
        <v>0</v>
      </c>
    </row>
    <row r="22" spans="1:9" x14ac:dyDescent="0.15">
      <c r="A22" s="7" t="s">
        <v>61</v>
      </c>
      <c r="C22" s="13">
        <f>B4+C21</f>
        <v>0</v>
      </c>
    </row>
    <row r="23" spans="1:9" x14ac:dyDescent="0.15">
      <c r="A23" s="7" t="s">
        <v>59</v>
      </c>
      <c r="B23" s="7" t="s">
        <v>91</v>
      </c>
      <c r="C23" s="7">
        <v>500</v>
      </c>
    </row>
    <row r="24" spans="1:9" x14ac:dyDescent="0.15">
      <c r="A24" s="7" t="s">
        <v>60</v>
      </c>
      <c r="B24" s="7" t="s">
        <v>91</v>
      </c>
      <c r="C24" s="12">
        <f>C23-C22</f>
        <v>500</v>
      </c>
    </row>
    <row r="25" spans="1:9" x14ac:dyDescent="0.15">
      <c r="A25" s="7" t="s">
        <v>59</v>
      </c>
      <c r="B25" s="7" t="s">
        <v>90</v>
      </c>
      <c r="C25" s="7">
        <v>1000</v>
      </c>
      <c r="E25" s="13" t="s">
        <v>101</v>
      </c>
    </row>
    <row r="26" spans="1:9" x14ac:dyDescent="0.15">
      <c r="A26" s="7" t="s">
        <v>60</v>
      </c>
      <c r="B26" s="7" t="s">
        <v>90</v>
      </c>
      <c r="C26" s="12">
        <f>C25-C22</f>
        <v>1000</v>
      </c>
      <c r="E26" s="13" t="s">
        <v>102</v>
      </c>
    </row>
    <row r="27" spans="1:9" ht="18" x14ac:dyDescent="0.2">
      <c r="G27" s="30" t="s">
        <v>100</v>
      </c>
      <c r="H27" s="31"/>
      <c r="I27" s="32"/>
    </row>
    <row r="28" spans="1:9" x14ac:dyDescent="0.15">
      <c r="A28" s="11"/>
      <c r="B28" s="11"/>
      <c r="C28" s="11"/>
      <c r="D28" s="11"/>
      <c r="E28" s="11"/>
      <c r="F28" s="11"/>
      <c r="G28" s="14"/>
      <c r="H28" s="15"/>
      <c r="I28" s="16"/>
    </row>
    <row r="29" spans="1:9" x14ac:dyDescent="0.15">
      <c r="A29" s="12" t="s">
        <v>52</v>
      </c>
      <c r="B29" s="7" t="s">
        <v>53</v>
      </c>
      <c r="C29" s="7" t="s">
        <v>54</v>
      </c>
      <c r="D29" s="7" t="s">
        <v>55</v>
      </c>
      <c r="E29" s="7" t="s">
        <v>56</v>
      </c>
      <c r="F29" s="7" t="s">
        <v>57</v>
      </c>
      <c r="G29" s="14"/>
      <c r="H29" s="17" t="s">
        <v>98</v>
      </c>
      <c r="I29" s="18" t="s">
        <v>99</v>
      </c>
    </row>
    <row r="30" spans="1:9" x14ac:dyDescent="0.15">
      <c r="B30" s="7" t="s">
        <v>58</v>
      </c>
      <c r="G30" s="19" t="s">
        <v>53</v>
      </c>
      <c r="H30" s="15">
        <v>600</v>
      </c>
      <c r="I30" s="16">
        <v>1000</v>
      </c>
    </row>
    <row r="31" spans="1:9" x14ac:dyDescent="0.15">
      <c r="G31" s="19" t="s">
        <v>54</v>
      </c>
      <c r="H31" s="15">
        <v>600</v>
      </c>
      <c r="I31" s="16">
        <v>1000</v>
      </c>
    </row>
    <row r="32" spans="1:9" x14ac:dyDescent="0.15">
      <c r="A32" s="7" t="s">
        <v>70</v>
      </c>
      <c r="C32" s="13">
        <f>IF(B5=0,0,(B5*1.7366)-20)</f>
        <v>0</v>
      </c>
      <c r="G32" s="19" t="s">
        <v>55</v>
      </c>
      <c r="H32" s="15">
        <v>500</v>
      </c>
      <c r="I32" s="16">
        <v>1000</v>
      </c>
    </row>
    <row r="33" spans="1:9" x14ac:dyDescent="0.15">
      <c r="A33" s="7" t="s">
        <v>61</v>
      </c>
      <c r="C33" s="13">
        <f>C32+B4</f>
        <v>0</v>
      </c>
      <c r="G33" s="19" t="s">
        <v>56</v>
      </c>
      <c r="H33" s="15">
        <v>500</v>
      </c>
      <c r="I33" s="16">
        <v>500</v>
      </c>
    </row>
    <row r="34" spans="1:9" x14ac:dyDescent="0.15">
      <c r="C34" s="13"/>
      <c r="G34" s="19" t="s">
        <v>57</v>
      </c>
      <c r="H34" s="15">
        <v>500</v>
      </c>
      <c r="I34" s="16">
        <v>1000</v>
      </c>
    </row>
    <row r="35" spans="1:9" x14ac:dyDescent="0.15">
      <c r="A35" s="15" t="s">
        <v>59</v>
      </c>
      <c r="B35" s="15"/>
      <c r="C35" s="25">
        <v>500</v>
      </c>
      <c r="D35" s="15"/>
      <c r="E35" s="15"/>
      <c r="F35" s="15"/>
      <c r="G35" s="19" t="s">
        <v>58</v>
      </c>
      <c r="H35" s="15">
        <v>500</v>
      </c>
      <c r="I35" s="16">
        <v>1000</v>
      </c>
    </row>
    <row r="36" spans="1:9" x14ac:dyDescent="0.15">
      <c r="A36" s="15" t="s">
        <v>60</v>
      </c>
      <c r="B36" s="15"/>
      <c r="C36" s="20">
        <f>C35-C33</f>
        <v>500</v>
      </c>
      <c r="D36" s="20"/>
      <c r="E36" s="15"/>
      <c r="F36" s="15"/>
      <c r="G36" s="19"/>
      <c r="H36" s="15"/>
      <c r="I36" s="16"/>
    </row>
    <row r="37" spans="1:9" x14ac:dyDescent="0.15">
      <c r="G37" s="19"/>
      <c r="H37" s="15"/>
      <c r="I37" s="16"/>
    </row>
    <row r="38" spans="1:9" x14ac:dyDescent="0.15">
      <c r="A38" s="11"/>
      <c r="B38" s="11"/>
      <c r="C38" s="11"/>
      <c r="D38" s="11"/>
      <c r="E38" s="11"/>
      <c r="F38" s="11"/>
      <c r="G38" s="19"/>
      <c r="H38" s="15"/>
      <c r="I38" s="16"/>
    </row>
    <row r="39" spans="1:9" x14ac:dyDescent="0.15">
      <c r="A39" s="12" t="s">
        <v>52</v>
      </c>
      <c r="B39" s="7" t="s">
        <v>62</v>
      </c>
      <c r="C39" s="7" t="s">
        <v>63</v>
      </c>
      <c r="D39" s="7" t="s">
        <v>64</v>
      </c>
      <c r="E39" s="7" t="s">
        <v>65</v>
      </c>
      <c r="F39" s="7" t="s">
        <v>66</v>
      </c>
      <c r="G39" s="19"/>
      <c r="H39" s="17" t="s">
        <v>98</v>
      </c>
      <c r="I39" s="18" t="s">
        <v>99</v>
      </c>
    </row>
    <row r="40" spans="1:9" x14ac:dyDescent="0.15">
      <c r="B40" s="7" t="s">
        <v>67</v>
      </c>
      <c r="C40" s="7" t="s">
        <v>68</v>
      </c>
      <c r="D40" s="7" t="s">
        <v>69</v>
      </c>
      <c r="G40" s="19" t="s">
        <v>62</v>
      </c>
      <c r="H40" s="15">
        <v>600</v>
      </c>
      <c r="I40" s="16">
        <v>600</v>
      </c>
    </row>
    <row r="41" spans="1:9" x14ac:dyDescent="0.15">
      <c r="G41" s="19" t="s">
        <v>63</v>
      </c>
      <c r="H41" s="15">
        <v>500</v>
      </c>
      <c r="I41" s="16">
        <v>750</v>
      </c>
    </row>
    <row r="42" spans="1:9" x14ac:dyDescent="0.15">
      <c r="A42" s="7" t="s">
        <v>70</v>
      </c>
      <c r="C42" s="13">
        <f>IF(B5=0,0,(B5*1.081)+27)</f>
        <v>0</v>
      </c>
      <c r="G42" s="19" t="s">
        <v>64</v>
      </c>
      <c r="H42" s="15">
        <v>500</v>
      </c>
      <c r="I42" s="16">
        <v>750</v>
      </c>
    </row>
    <row r="43" spans="1:9" x14ac:dyDescent="0.15">
      <c r="A43" s="7" t="s">
        <v>61</v>
      </c>
      <c r="C43" s="13">
        <f>C42+B4</f>
        <v>0</v>
      </c>
      <c r="G43" s="19" t="s">
        <v>65</v>
      </c>
      <c r="H43" s="15">
        <v>500</v>
      </c>
      <c r="I43" s="16">
        <v>500</v>
      </c>
    </row>
    <row r="44" spans="1:9" x14ac:dyDescent="0.15">
      <c r="C44" s="13"/>
      <c r="G44" s="19" t="s">
        <v>66</v>
      </c>
      <c r="H44" s="15">
        <v>500</v>
      </c>
      <c r="I44" s="16">
        <v>500</v>
      </c>
    </row>
    <row r="45" spans="1:9" x14ac:dyDescent="0.15">
      <c r="A45" s="15" t="s">
        <v>59</v>
      </c>
      <c r="B45" s="15"/>
      <c r="C45" s="25">
        <v>500</v>
      </c>
      <c r="D45" s="21"/>
      <c r="E45" s="15"/>
      <c r="F45" s="15"/>
      <c r="G45" s="19" t="s">
        <v>67</v>
      </c>
      <c r="H45" s="15">
        <v>500</v>
      </c>
      <c r="I45" s="16">
        <v>500</v>
      </c>
    </row>
    <row r="46" spans="1:9" x14ac:dyDescent="0.15">
      <c r="A46" s="15" t="s">
        <v>60</v>
      </c>
      <c r="B46" s="15"/>
      <c r="C46" s="20">
        <f>C45-C43</f>
        <v>500</v>
      </c>
      <c r="D46" s="20"/>
      <c r="E46" s="15"/>
      <c r="F46" s="15"/>
      <c r="G46" s="19" t="s">
        <v>68</v>
      </c>
      <c r="H46" s="15">
        <v>500</v>
      </c>
      <c r="I46" s="16">
        <v>1000</v>
      </c>
    </row>
    <row r="47" spans="1:9" x14ac:dyDescent="0.15">
      <c r="G47" s="22" t="s">
        <v>69</v>
      </c>
      <c r="H47" s="23">
        <v>500</v>
      </c>
      <c r="I47" s="24">
        <v>1000</v>
      </c>
    </row>
  </sheetData>
  <sheetProtection sheet="1" objects="1" scenarios="1"/>
  <mergeCells count="3">
    <mergeCell ref="A1:F1"/>
    <mergeCell ref="A16:C16"/>
    <mergeCell ref="G27:I27"/>
  </mergeCells>
  <pageMargins left="0.75" right="0.75" top="1" bottom="1" header="0.5" footer="0.5"/>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On Arm</vt:lpstr>
      <vt:lpstr>In Basket</vt:lpstr>
      <vt:lpstr>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Aug</dc:creator>
  <cp:lastModifiedBy>Matthew Ardine</cp:lastModifiedBy>
  <dcterms:created xsi:type="dcterms:W3CDTF">2007-05-21T14:59:49Z</dcterms:created>
  <dcterms:modified xsi:type="dcterms:W3CDTF">2020-05-01T04:41:16Z</dcterms:modified>
</cp:coreProperties>
</file>